
<file path=[Content_Types].xml><?xml version="1.0" encoding="utf-8"?>
<Types xmlns="http://schemas.openxmlformats.org/package/2006/content-types">
  <Default Extension="PNG" ContentType="image/png"/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alcChain.xml" ContentType="application/vnd.openxmlformats-officedocument.spreadsheetml.calcChain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bookViews>
    <workbookView xWindow="240" yWindow="165" windowWidth="14865" windowHeight="8010" firstSheet="2" activeTab="2"/>
  </bookViews>
  <sheets>
    <sheet name="инфляция" sheetId="1" r:id="rId1"/>
    <sheet name="кредит" sheetId="2" r:id="rId2"/>
    <sheet name="Вклад" sheetId="3" r:id="rId3"/>
    <sheet name="Фонд" sheetId="4" r:id="rId4"/>
  </sheets>
  <definedNames>
    <definedName name="коэф">инфляция!$C$18</definedName>
    <definedName name="кредит">кредит!$B$7</definedName>
    <definedName name="Начальное_знач_лет">инфляция!$C$17</definedName>
    <definedName name="период">Фонд!$B$11</definedName>
    <definedName name="платеж" localSheetId="2">Вклад!$B$9</definedName>
    <definedName name="платеж">Фонд!$B$9</definedName>
    <definedName name="процент_начало_инфляции">инфляция!$C$16</definedName>
    <definedName name="срок" localSheetId="1">кредит!$B$9</definedName>
    <definedName name="срок">Вклад!$B$10</definedName>
    <definedName name="ставка" localSheetId="2">Вклад!$B$11</definedName>
    <definedName name="ставка" localSheetId="1">кредит!$B$8</definedName>
    <definedName name="ставка">Фонд!$B$10</definedName>
    <definedName name="сумма">инфляция!$C$15</definedName>
  </definedNames>
  <calcPr calcId="162912"/>
</workbook>
</file>

<file path=xl/calcChain.xml><?xml version="1.0" encoding="utf-8"?>
<calcChain xmlns="http://schemas.openxmlformats.org/spreadsheetml/2006/main">
  <c r="B12" i="3" l="1"/>
  <c r="D18" i="1"/>
  <c r="D19" i="1"/>
  <c r="C18" i="1"/>
  <c r="C21" i="1"/>
  <c r="C19" i="1"/>
  <c r="K5" i="3"/>
  <c r="N9" i="3"/>
  <c r="C11" i="2"/>
  <c r="B10" i="2"/>
  <c r="D10" i="2"/>
  <c r="E12" i="3"/>
  <c r="B13" i="3"/>
  <c r="H12" i="4"/>
  <c r="C15" i="4"/>
  <c r="E12" i="4"/>
  <c r="B12" i="4"/>
</calcChain>
</file>

<file path=xl/sharedStrings.xml><?xml version="1.0" encoding="utf-8"?>
<sst xmlns="http://schemas.openxmlformats.org/spreadsheetml/2006/main" count="31" uniqueCount="13">
  <si>
    <t>сумма</t>
  </si>
  <si>
    <t>процент_начало_инфляции</t>
  </si>
  <si>
    <t>Начальное_знач_лет</t>
  </si>
  <si>
    <t>коэф</t>
  </si>
  <si>
    <t>сума</t>
  </si>
  <si>
    <t>кредит</t>
  </si>
  <si>
    <t>ставка</t>
  </si>
  <si>
    <t>срок</t>
  </si>
  <si>
    <t>платеж</t>
  </si>
  <si>
    <t>период</t>
  </si>
  <si>
    <t>сумма(фонд)</t>
  </si>
  <si>
    <t>простой процент</t>
  </si>
  <si>
    <t>=БС(ставка/12;период;-платеж/4;0;0)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</si>
</sst>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44" formatCode="_-* #,##0.00&quot;₴&quot;_-;\-* #,##0.00&quot;₴&quot;_-;_-* &quot;-&quot;??&quot;₴&quot;_-;_-@_-"/>
    <numFmt numFmtId="43" formatCode="_-* #,##0.00_₴_-;\-* #,##0.00_₴_-;_-* &quot;-&quot;??_₴_-;_-@_-"/>
    <numFmt numFmtId="164" formatCode="_-* #,##0.00[$р.-419]_-;\-* #,##0.00[$р.-419]_-;_-* &quot;-&quot;??[$р.-419]_-;_-@_-"/>
    <numFmt numFmtId="165" formatCode="0.0%"/>
  </numFmts>
  <fonts count="4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sz val="11"/>
      <color rgb="FF305030"/>
      <name val="Consolas"/>
      <family val="3"/>
      <charset val="204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8" tint="0.79998168889431442"/>
        <bgColor indexed="64"/>
      </patternFill>
    </fill>
  </fills>
  <borders count="2">
    <border>
      <left/>
      <right/>
      <top/>
      <bottom/>
      <diagonal/>
    </border>
    <border>
      <left style="medium">
        <color rgb="FFCCCCCC"/>
      </left>
      <right style="medium">
        <color rgb="FFCCCCCC"/>
      </right>
      <top style="medium">
        <color rgb="FFCCCCCC"/>
      </top>
      <bottom style="medium">
        <color rgb="FFCCCCCC"/>
      </bottom>
      <diagonal/>
    </border>
  </borders>
  <cellStyleXfs count="4">
    <xf numFmtId="0" fontId="0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22">
    <xf numFmtId="0" fontId="0" fillId="0" borderId="0" xfId="0"/>
    <xf numFmtId="9" fontId="0" fillId="0" borderId="0" xfId="0" applyNumberFormat="1"/>
    <xf numFmtId="10" fontId="0" fillId="0" borderId="0" xfId="0" applyNumberFormat="1"/>
    <xf numFmtId="164" fontId="0" fillId="0" borderId="0" xfId="0" applyNumberFormat="1"/>
    <xf numFmtId="0" fontId="2" fillId="2" borderId="0" xfId="0" applyFont="1" applyFill="1"/>
    <xf numFmtId="164" fontId="0" fillId="2" borderId="0" xfId="0" applyNumberFormat="1" applyFill="1"/>
    <xf numFmtId="9" fontId="0" fillId="2" borderId="0" xfId="0" applyNumberFormat="1" applyFill="1"/>
    <xf numFmtId="164" fontId="2" fillId="0" borderId="0" xfId="0" applyNumberFormat="1" applyFont="1"/>
    <xf numFmtId="9" fontId="0" fillId="0" borderId="0" xfId="1" applyNumberFormat="1" applyFont="1"/>
    <xf numFmtId="0" fontId="0" fillId="3" borderId="0" xfId="0" applyFill="1"/>
    <xf numFmtId="43" fontId="0" fillId="3" borderId="0" xfId="1" applyFont="1" applyFill="1"/>
    <xf numFmtId="49" fontId="0" fillId="0" borderId="0" xfId="0" applyNumberFormat="1"/>
    <xf numFmtId="43" fontId="0" fillId="0" borderId="0" xfId="1" applyFont="1"/>
    <xf numFmtId="0" fontId="0" fillId="2" borderId="0" xfId="0" applyFill="1"/>
    <xf numFmtId="164" fontId="2" fillId="2" borderId="0" xfId="0" applyNumberFormat="1" applyFont="1" applyFill="1"/>
    <xf numFmtId="164" fontId="0" fillId="0" borderId="0" xfId="3" applyNumberFormat="1" applyFont="1"/>
    <xf numFmtId="49" fontId="3" fillId="0" borderId="1" xfId="0" applyNumberFormat="1" applyFont="1" applyBorder="1" applyAlignment="1">
      <alignment horizontal="justify" vertical="center"/>
    </xf>
    <xf numFmtId="164" fontId="0" fillId="0" borderId="0" xfId="2" applyNumberFormat="1" applyFont="1"/>
    <xf numFmtId="43" fontId="0" fillId="0" borderId="0" xfId="0" applyNumberFormat="1"/>
    <xf numFmtId="165" fontId="0" fillId="0" borderId="0" xfId="0" applyNumberFormat="1"/>
    <xf numFmtId="43" fontId="2" fillId="2" borderId="0" xfId="0" applyNumberFormat="1" applyFont="1" applyFill="1"/>
    <xf numFmtId="165" fontId="2" fillId="2" borderId="0" xfId="0" applyNumberFormat="1" applyFont="1" applyFill="1"/>
  </cellXfs>
  <cellStyles count="4">
    <cellStyle name="Відсотковий" xfId="3" builtinId="5"/>
    <cellStyle name="Грошовий" xfId="2" builtinId="4"/>
    <cellStyle name="Звичайний" xfId="0" builtinId="0"/>
    <cellStyle name="Фінансовий" xfId="1" builtin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5.png"/><Relationship Id="rId1" Type="http://schemas.openxmlformats.org/officeDocument/2006/relationships/image" Target="../media/image4.png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image" Target="../media/image7.png"/><Relationship Id="rId1" Type="http://schemas.openxmlformats.org/officeDocument/2006/relationships/image" Target="../media/image6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4</xdr:col>
      <xdr:colOff>276225</xdr:colOff>
      <xdr:row>13</xdr:row>
      <xdr:rowOff>38100</xdr:rowOff>
    </xdr:to>
    <xdr:pic>
      <xdr:nvPicPr>
        <xdr:cNvPr id="3" name="Рисунок 2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6162675" cy="2390775"/>
        </a:xfrm>
        <a:prstGeom prst="rect">
          <a:avLst/>
        </a:prstGeom>
      </xdr:spPr>
    </xdr:pic>
    <xdr:clientData/>
  </xdr:twoCellAnchor>
  <xdr:twoCellAnchor editAs="oneCell">
    <xdr:from>
      <xdr:col>3</xdr:col>
      <xdr:colOff>66675</xdr:colOff>
      <xdr:row>20</xdr:row>
      <xdr:rowOff>133350</xdr:rowOff>
    </xdr:from>
    <xdr:to>
      <xdr:col>5</xdr:col>
      <xdr:colOff>133350</xdr:colOff>
      <xdr:row>27</xdr:row>
      <xdr:rowOff>161925</xdr:rowOff>
    </xdr:to>
    <xdr:pic>
      <xdr:nvPicPr>
        <xdr:cNvPr id="5" name="Рисунок 4">
          <a:extLst>
            <a:ext uri="{FF2B5EF4-FFF2-40B4-BE49-F238E27FC236}">
              <a16:creationId xmlns:a16="http://schemas.microsoft.com/office/drawing/2014/main" id="{00000000-0008-0000-0100-00000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86150" y="3943350"/>
          <a:ext cx="2600325" cy="13811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6</xdr:col>
      <xdr:colOff>200025</xdr:colOff>
      <xdr:row>5</xdr:row>
      <xdr:rowOff>47625</xdr:rowOff>
    </xdr:to>
    <xdr:pic>
      <xdr:nvPicPr>
        <xdr:cNvPr id="2" name="Рисунок 1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6096000" cy="95250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9525</xdr:rowOff>
    </xdr:from>
    <xdr:to>
      <xdr:col>8</xdr:col>
      <xdr:colOff>104775</xdr:colOff>
      <xdr:row>7</xdr:row>
      <xdr:rowOff>180975</xdr:rowOff>
    </xdr:to>
    <xdr:pic>
      <xdr:nvPicPr>
        <xdr:cNvPr id="2" name="Рисунок 1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525"/>
          <a:ext cx="5381625" cy="15049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</xdr:col>
      <xdr:colOff>371475</xdr:colOff>
      <xdr:row>13</xdr:row>
      <xdr:rowOff>85725</xdr:rowOff>
    </xdr:from>
    <xdr:to>
      <xdr:col>6</xdr:col>
      <xdr:colOff>371475</xdr:colOff>
      <xdr:row>21</xdr:row>
      <xdr:rowOff>19050</xdr:rowOff>
    </xdr:to>
    <xdr:pic>
      <xdr:nvPicPr>
        <xdr:cNvPr id="3" name="Рисунок 2">
          <a:extLst>
            <a:ext uri="{FF2B5EF4-FFF2-40B4-BE49-F238E27FC236}">
              <a16:creationId xmlns:a16="http://schemas.microsoft.com/office/drawing/2014/main" id="{00000000-0008-0000-03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90700" y="2562225"/>
          <a:ext cx="2638425" cy="14573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6</xdr:col>
      <xdr:colOff>104775</xdr:colOff>
      <xdr:row>7</xdr:row>
      <xdr:rowOff>104775</xdr:rowOff>
    </xdr:to>
    <xdr:pic>
      <xdr:nvPicPr>
        <xdr:cNvPr id="2" name="Рисунок 1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6086475" cy="13716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3</xdr:col>
      <xdr:colOff>123825</xdr:colOff>
      <xdr:row>13</xdr:row>
      <xdr:rowOff>9525</xdr:rowOff>
    </xdr:from>
    <xdr:to>
      <xdr:col>6</xdr:col>
      <xdr:colOff>333375</xdr:colOff>
      <xdr:row>20</xdr:row>
      <xdr:rowOff>180975</xdr:rowOff>
    </xdr:to>
    <xdr:pic>
      <xdr:nvPicPr>
        <xdr:cNvPr id="3" name="Рисунок 2">
          <a:extLst>
            <a:ext uri="{FF2B5EF4-FFF2-40B4-BE49-F238E27FC236}">
              <a16:creationId xmlns:a16="http://schemas.microsoft.com/office/drawing/2014/main" id="{00000000-0008-0000-04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19425" y="2486025"/>
          <a:ext cx="2686050" cy="15049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rgbClr val="000000"/>
      </a:dk1>
      <a:lt1>
        <a:srgbClr val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5:D32"/>
  <sheetViews>
    <sheetView topLeftCell="B1" workbookViewId="0">
      <selection activeCell="F12" sqref="F12"/>
    </sheetView>
  </sheetViews>
  <sheetFormatPr defaultRowHeight="15"/>
  <cols>
    <col min="2" max="2" width="31" bestFit="1" customWidth="1"/>
    <col min="3" max="3" width="11.140625" bestFit="1" customWidth="1"/>
    <col min="4" max="4" width="26.85546875" bestFit="1" customWidth="1"/>
    <col min="5" max="5" width="11.140625" bestFit="1" customWidth="1"/>
  </cols>
  <sheetData>
    <row r="15" spans="2:4">
      <c r="B15" t="s">
        <v>0</v>
      </c>
      <c r="C15" s="17">
        <v>1000</v>
      </c>
      <c r="D15">
        <v>1000</v>
      </c>
    </row>
    <row r="16" spans="2:4">
      <c r="B16" t="s">
        <v>1</v>
      </c>
      <c r="C16" s="1">
        <v>0.03</v>
      </c>
      <c r="D16" s="1">
        <v>0.03</v>
      </c>
    </row>
    <row r="17" spans="2:4">
      <c r="B17" t="s">
        <v>2</v>
      </c>
      <c r="C17">
        <v>12</v>
      </c>
      <c r="D17">
        <v>4.5720843766218264</v>
      </c>
    </row>
    <row r="18" spans="2:4">
      <c r="B18" t="s">
        <v>3</v>
      </c>
      <c r="C18" s="12">
        <f>(1-процент_начало_инфляции)^Начальное_знач_лет</f>
        <v>0.69384236099543783</v>
      </c>
      <c r="D18">
        <f>(1-D16)^D17</f>
        <v>0.8700000005814984</v>
      </c>
    </row>
    <row r="19" spans="2:4">
      <c r="B19" t="s">
        <v>4</v>
      </c>
      <c r="C19" s="20">
        <f>коэф*сумма</f>
        <v>693.84236099543784</v>
      </c>
      <c r="D19">
        <f>D15*D18</f>
        <v>870.0000005814984</v>
      </c>
    </row>
    <row r="21" spans="2:4" ht="15.75" thickBot="1">
      <c r="C21" s="18">
        <f>коэф*сумма</f>
        <v>693.84236099543784</v>
      </c>
    </row>
    <row r="22" spans="2:4" ht="15.75" thickBot="1">
      <c r="B22" s="19">
        <v>0.03</v>
      </c>
      <c r="C22" s="16">
        <f t="dataTable" ref="C22:C32" dt2D="0" dtr="0" r1="C16"/>
        <v>693.84236099543784</v>
      </c>
    </row>
    <row r="23" spans="2:4">
      <c r="B23" s="19">
        <v>3.5000000000000003E-2</v>
      </c>
      <c r="C23">
        <v>652.12036074823391</v>
      </c>
    </row>
    <row r="24" spans="2:4">
      <c r="B24" s="19">
        <v>0.04</v>
      </c>
      <c r="C24">
        <v>612.70975732976729</v>
      </c>
    </row>
    <row r="25" spans="2:4">
      <c r="B25" s="19">
        <v>4.4999999999999998E-2</v>
      </c>
      <c r="C25">
        <v>575.49354799247692</v>
      </c>
    </row>
    <row r="26" spans="2:4">
      <c r="B26" s="19">
        <v>0.05</v>
      </c>
      <c r="C26">
        <v>540.36008766263683</v>
      </c>
    </row>
    <row r="27" spans="2:4">
      <c r="B27" s="19">
        <v>5.5E-2</v>
      </c>
      <c r="C27">
        <v>507.20286974490136</v>
      </c>
    </row>
    <row r="28" spans="2:4">
      <c r="B28" s="19">
        <v>0.06</v>
      </c>
      <c r="C28">
        <v>475.92031481425329</v>
      </c>
    </row>
    <row r="29" spans="2:4">
      <c r="B29" s="19">
        <v>6.5000000000000002E-2</v>
      </c>
      <c r="C29">
        <v>446.41556695081982</v>
      </c>
    </row>
    <row r="30" spans="2:4">
      <c r="B30" s="19">
        <v>7.0000000000000007E-2</v>
      </c>
      <c r="C30">
        <v>418.59629747937032</v>
      </c>
    </row>
    <row r="31" spans="2:4">
      <c r="B31" s="19">
        <v>7.4999999999999997E-2</v>
      </c>
      <c r="C31">
        <v>392.37451588154067</v>
      </c>
    </row>
    <row r="32" spans="2:4">
      <c r="B32" s="21">
        <v>0.08</v>
      </c>
      <c r="C32" s="4">
        <v>367.66638765488239</v>
      </c>
    </row>
  </sheetData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7:D18"/>
  <sheetViews>
    <sheetView workbookViewId="0">
      <selection activeCell="C12" sqref="C12:C18"/>
    </sheetView>
  </sheetViews>
  <sheetFormatPr defaultRowHeight="15"/>
  <cols>
    <col min="2" max="2" width="14.7109375" bestFit="1" customWidth="1"/>
    <col min="3" max="3" width="16.85546875" customWidth="1"/>
    <col min="4" max="5" width="14.7109375" bestFit="1" customWidth="1"/>
  </cols>
  <sheetData>
    <row r="7" spans="1:4">
      <c r="A7" t="s">
        <v>5</v>
      </c>
      <c r="B7" s="3">
        <v>150000</v>
      </c>
      <c r="C7" t="s">
        <v>5</v>
      </c>
      <c r="D7" s="3">
        <v>150000</v>
      </c>
    </row>
    <row r="8" spans="1:4">
      <c r="A8" t="s">
        <v>6</v>
      </c>
      <c r="B8" s="2">
        <v>0.18</v>
      </c>
      <c r="C8" t="s">
        <v>6</v>
      </c>
      <c r="D8" s="2">
        <v>0.18</v>
      </c>
    </row>
    <row r="9" spans="1:4">
      <c r="A9" t="s">
        <v>7</v>
      </c>
      <c r="B9">
        <v>12</v>
      </c>
      <c r="C9" t="s">
        <v>7</v>
      </c>
      <c r="D9">
        <v>12</v>
      </c>
    </row>
    <row r="10" spans="1:4">
      <c r="A10" t="s">
        <v>0</v>
      </c>
      <c r="B10" s="3">
        <f>FV(ставка/12,срок,-кредит,0,0)</f>
        <v>1956181.7146153327</v>
      </c>
      <c r="C10" t="s">
        <v>0</v>
      </c>
      <c r="D10" s="15">
        <f>FV(D8/12,12,-D7,0,0)</f>
        <v>1956181.7146153327</v>
      </c>
    </row>
    <row r="11" spans="1:4">
      <c r="C11" s="3">
        <f>FV(ставка/12,срок,-кредит,0,0)</f>
        <v>1956181.7146153327</v>
      </c>
    </row>
    <row r="12" spans="1:4">
      <c r="A12">
        <v>1</v>
      </c>
      <c r="B12">
        <v>12</v>
      </c>
      <c r="C12" s="12">
        <f t="dataTable" ref="C12:C18" dt2D="0" dtr="0" r1="B9"/>
        <v>1956181.7146153327</v>
      </c>
    </row>
    <row r="13" spans="1:4">
      <c r="A13">
        <v>2</v>
      </c>
      <c r="B13">
        <v>24</v>
      </c>
      <c r="C13" s="12">
        <v>4295028.1192902029</v>
      </c>
    </row>
    <row r="14" spans="1:4">
      <c r="A14">
        <v>3</v>
      </c>
      <c r="B14">
        <v>36</v>
      </c>
      <c r="C14" s="12">
        <v>7091395.3809769545</v>
      </c>
    </row>
    <row r="15" spans="1:4">
      <c r="A15">
        <v>4</v>
      </c>
      <c r="B15">
        <v>48</v>
      </c>
      <c r="C15" s="12">
        <v>10434782.893129762</v>
      </c>
    </row>
    <row r="16" spans="1:4">
      <c r="A16">
        <v>5</v>
      </c>
      <c r="B16">
        <v>60</v>
      </c>
      <c r="C16" s="12">
        <v>14432197.756897222</v>
      </c>
    </row>
    <row r="17" spans="1:3">
      <c r="A17">
        <v>6</v>
      </c>
      <c r="B17">
        <v>72</v>
      </c>
      <c r="C17" s="12">
        <v>19211579.606888037</v>
      </c>
    </row>
    <row r="18" spans="1:3">
      <c r="A18">
        <v>7</v>
      </c>
      <c r="B18">
        <v>84</v>
      </c>
      <c r="C18" s="12">
        <v>24925895.395090487</v>
      </c>
    </row>
  </sheetData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4:N49"/>
  <sheetViews>
    <sheetView tabSelected="1" workbookViewId="0">
      <selection activeCell="K5" sqref="K5"/>
    </sheetView>
  </sheetViews>
  <sheetFormatPr defaultRowHeight="15"/>
  <cols>
    <col min="2" max="2" width="12.140625" bestFit="1" customWidth="1"/>
    <col min="5" max="5" width="12.140625" bestFit="1" customWidth="1"/>
  </cols>
  <sheetData>
    <row r="4" spans="1:14">
      <c r="K4">
        <v>1000</v>
      </c>
      <c r="L4" s="1">
        <v>0.18</v>
      </c>
      <c r="M4">
        <v>36</v>
      </c>
    </row>
    <row r="5" spans="1:14">
      <c r="K5">
        <f>K4+K4*L4*M4</f>
        <v>7480</v>
      </c>
    </row>
    <row r="9" spans="1:14">
      <c r="A9" t="s">
        <v>8</v>
      </c>
      <c r="B9" s="3">
        <v>1000</v>
      </c>
      <c r="D9" t="s">
        <v>8</v>
      </c>
      <c r="E9" s="15">
        <v>1057.619776795854</v>
      </c>
      <c r="L9">
        <v>47000</v>
      </c>
      <c r="M9">
        <v>36</v>
      </c>
      <c r="N9">
        <f>L9/M9</f>
        <v>1305.5555555555557</v>
      </c>
    </row>
    <row r="10" spans="1:14">
      <c r="A10" t="s">
        <v>7</v>
      </c>
      <c r="B10">
        <v>36</v>
      </c>
      <c r="D10" t="s">
        <v>7</v>
      </c>
      <c r="E10">
        <v>36</v>
      </c>
    </row>
    <row r="11" spans="1:14">
      <c r="A11" t="s">
        <v>6</v>
      </c>
      <c r="B11" s="2">
        <v>0.18</v>
      </c>
      <c r="D11" t="s">
        <v>6</v>
      </c>
      <c r="E11" s="1">
        <v>0.18</v>
      </c>
    </row>
    <row r="12" spans="1:14">
      <c r="A12" s="13" t="s">
        <v>0</v>
      </c>
      <c r="B12" s="14">
        <f>FV(ставка/12,срок,-платеж,0,0)</f>
        <v>47275.969206513029</v>
      </c>
      <c r="D12" t="s">
        <v>0</v>
      </c>
      <c r="E12" s="3">
        <f>FV(E11/12,E10,-E9,0,0)</f>
        <v>49999.999999999978</v>
      </c>
    </row>
    <row r="13" spans="1:14">
      <c r="B13" s="3">
        <f>FV(ставка/12,срок,-платеж,0,0)</f>
        <v>47275.969206513029</v>
      </c>
    </row>
    <row r="14" spans="1:14">
      <c r="A14">
        <v>1</v>
      </c>
      <c r="B14">
        <f t="dataTable" ref="B14:B49" dt2D="0" dtr="0" r1="B10"/>
        <v>999.99999999999352</v>
      </c>
    </row>
    <row r="15" spans="1:14">
      <c r="A15">
        <v>2</v>
      </c>
      <c r="B15">
        <v>2014.9999999999818</v>
      </c>
    </row>
    <row r="16" spans="1:14">
      <c r="A16">
        <v>3</v>
      </c>
      <c r="B16">
        <v>3045.2249999999735</v>
      </c>
    </row>
    <row r="17" spans="1:2">
      <c r="A17">
        <v>4</v>
      </c>
      <c r="B17">
        <v>4090.9033749999626</v>
      </c>
    </row>
    <row r="18" spans="1:2">
      <c r="A18">
        <v>5</v>
      </c>
      <c r="B18">
        <v>5152.2669256249528</v>
      </c>
    </row>
    <row r="19" spans="1:2">
      <c r="A19">
        <v>6</v>
      </c>
      <c r="B19">
        <v>6229.5509295093125</v>
      </c>
    </row>
    <row r="20" spans="1:2">
      <c r="A20">
        <v>7</v>
      </c>
      <c r="B20">
        <v>7322.9941934519411</v>
      </c>
    </row>
    <row r="21" spans="1:2">
      <c r="A21">
        <v>8</v>
      </c>
      <c r="B21">
        <v>8432.8391063537147</v>
      </c>
    </row>
    <row r="22" spans="1:2">
      <c r="A22">
        <v>9</v>
      </c>
      <c r="B22">
        <v>9559.3316929490102</v>
      </c>
    </row>
    <row r="23" spans="1:2">
      <c r="A23">
        <v>10</v>
      </c>
      <c r="B23">
        <v>10702.721668343238</v>
      </c>
    </row>
    <row r="24" spans="1:2">
      <c r="A24">
        <v>11</v>
      </c>
      <c r="B24">
        <v>11863.262493368376</v>
      </c>
    </row>
    <row r="25" spans="1:2">
      <c r="A25">
        <v>12</v>
      </c>
      <c r="B25">
        <v>13041.211430768884</v>
      </c>
    </row>
    <row r="26" spans="1:2">
      <c r="A26">
        <v>13</v>
      </c>
      <c r="B26">
        <v>14236.829602230413</v>
      </c>
    </row>
    <row r="27" spans="1:2">
      <c r="A27">
        <v>14</v>
      </c>
      <c r="B27">
        <v>15450.382046263849</v>
      </c>
    </row>
    <row r="28" spans="1:2">
      <c r="A28">
        <v>15</v>
      </c>
      <c r="B28">
        <v>16682.137776957796</v>
      </c>
    </row>
    <row r="29" spans="1:2">
      <c r="A29">
        <v>16</v>
      </c>
      <c r="B29">
        <v>17932.369843612149</v>
      </c>
    </row>
    <row r="30" spans="1:2">
      <c r="A30">
        <v>17</v>
      </c>
      <c r="B30">
        <v>19201.355391266323</v>
      </c>
    </row>
    <row r="31" spans="1:2">
      <c r="A31">
        <v>18</v>
      </c>
      <c r="B31">
        <v>20489.375722135312</v>
      </c>
    </row>
    <row r="32" spans="1:2">
      <c r="A32">
        <v>19</v>
      </c>
      <c r="B32">
        <v>21796.716357967329</v>
      </c>
    </row>
    <row r="33" spans="1:2">
      <c r="A33">
        <v>20</v>
      </c>
      <c r="B33">
        <v>23123.667103336815</v>
      </c>
    </row>
    <row r="34" spans="1:2">
      <c r="A34">
        <v>21</v>
      </c>
      <c r="B34">
        <v>24470.522109886857</v>
      </c>
    </row>
    <row r="35" spans="1:2">
      <c r="A35">
        <v>22</v>
      </c>
      <c r="B35">
        <v>25837.579941535143</v>
      </c>
    </row>
    <row r="36" spans="1:2">
      <c r="A36">
        <v>23</v>
      </c>
      <c r="B36">
        <v>27225.143640658163</v>
      </c>
    </row>
    <row r="37" spans="1:2">
      <c r="A37">
        <v>24</v>
      </c>
      <c r="B37">
        <v>28633.520795268018</v>
      </c>
    </row>
    <row r="38" spans="1:2">
      <c r="A38">
        <v>25</v>
      </c>
      <c r="B38">
        <v>30063.023607197039</v>
      </c>
    </row>
    <row r="39" spans="1:2">
      <c r="A39">
        <v>26</v>
      </c>
      <c r="B39">
        <v>31513.968961304974</v>
      </c>
    </row>
    <row r="40" spans="1:2">
      <c r="A40">
        <v>27</v>
      </c>
      <c r="B40">
        <v>32986.67849572454</v>
      </c>
    </row>
    <row r="41" spans="1:2">
      <c r="A41">
        <v>28</v>
      </c>
      <c r="B41">
        <v>34481.478673160382</v>
      </c>
    </row>
    <row r="42" spans="1:2">
      <c r="A42">
        <v>29</v>
      </c>
      <c r="B42">
        <v>35998.700853257789</v>
      </c>
    </row>
    <row r="43" spans="1:2">
      <c r="A43">
        <v>30</v>
      </c>
      <c r="B43">
        <v>37538.681366056626</v>
      </c>
    </row>
    <row r="44" spans="1:2">
      <c r="A44">
        <v>31</v>
      </c>
      <c r="B44">
        <v>39101.761586547465</v>
      </c>
    </row>
    <row r="45" spans="1:2">
      <c r="A45">
        <v>32</v>
      </c>
      <c r="B45">
        <v>40688.288010345655</v>
      </c>
    </row>
    <row r="46" spans="1:2">
      <c r="A46">
        <v>33</v>
      </c>
      <c r="B46">
        <v>42298.61233050083</v>
      </c>
    </row>
    <row r="47" spans="1:2">
      <c r="A47">
        <v>34</v>
      </c>
      <c r="B47">
        <v>43933.09151545832</v>
      </c>
    </row>
    <row r="48" spans="1:2">
      <c r="A48">
        <v>35</v>
      </c>
      <c r="B48">
        <v>45592.087888190203</v>
      </c>
    </row>
    <row r="49" spans="1:2">
      <c r="A49">
        <v>36</v>
      </c>
      <c r="B49">
        <v>47275.969206513029</v>
      </c>
    </row>
  </sheetData>
  <pageMargins left="0.7" right="0.7" top="0.75" bottom="0.75" header="0.3" footer="0.3"/>
  <pageSetup paperSize="9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9:H20"/>
  <sheetViews>
    <sheetView workbookViewId="0">
      <selection activeCell="G23" sqref="G23"/>
    </sheetView>
  </sheetViews>
  <sheetFormatPr defaultRowHeight="15"/>
  <cols>
    <col min="1" max="1" width="13" bestFit="1" customWidth="1"/>
    <col min="2" max="2" width="15.7109375" bestFit="1" customWidth="1"/>
    <col min="3" max="3" width="14.7109375" bestFit="1" customWidth="1"/>
    <col min="4" max="4" width="13.28515625" bestFit="1" customWidth="1"/>
    <col min="5" max="5" width="14.7109375" bestFit="1" customWidth="1"/>
    <col min="7" max="7" width="16.7109375" bestFit="1" customWidth="1"/>
    <col min="8" max="8" width="14" bestFit="1" customWidth="1"/>
  </cols>
  <sheetData>
    <row r="9" spans="1:8">
      <c r="A9" t="s">
        <v>8</v>
      </c>
      <c r="B9" s="3">
        <v>100000</v>
      </c>
      <c r="D9" t="s">
        <v>8</v>
      </c>
      <c r="E9" s="3">
        <v>100000</v>
      </c>
      <c r="H9">
        <v>100000</v>
      </c>
    </row>
    <row r="10" spans="1:8">
      <c r="A10" t="s">
        <v>6</v>
      </c>
      <c r="B10" s="1">
        <v>0.18</v>
      </c>
      <c r="D10" t="s">
        <v>6</v>
      </c>
      <c r="E10" s="6">
        <v>0.34153848049513696</v>
      </c>
      <c r="H10">
        <v>48</v>
      </c>
    </row>
    <row r="11" spans="1:8">
      <c r="A11" t="s">
        <v>9</v>
      </c>
      <c r="B11">
        <v>48</v>
      </c>
      <c r="D11" t="s">
        <v>9</v>
      </c>
      <c r="E11">
        <v>48</v>
      </c>
      <c r="H11" s="8">
        <v>0.18</v>
      </c>
    </row>
    <row r="12" spans="1:8">
      <c r="A12" t="s">
        <v>10</v>
      </c>
      <c r="B12" s="5">
        <f>FV(ставка/12,период,-платеж/4,0,0)</f>
        <v>1739130.4821882937</v>
      </c>
      <c r="D12" t="s">
        <v>10</v>
      </c>
      <c r="E12" s="7">
        <f>FV(E10/12,E11,-E9/4,0,0)</f>
        <v>2499999.9999999907</v>
      </c>
      <c r="G12" s="9" t="s">
        <v>11</v>
      </c>
      <c r="H12" s="10">
        <f>H9+(H9*H11*H10)</f>
        <v>964000</v>
      </c>
    </row>
    <row r="13" spans="1:8">
      <c r="A13" s="11" t="s">
        <v>12</v>
      </c>
    </row>
    <row r="15" spans="1:8">
      <c r="C15" s="3">
        <f>FV(ставка/12,период,-платеж/4,0,0)</f>
        <v>1739130.4821882937</v>
      </c>
    </row>
    <row r="16" spans="1:8">
      <c r="A16">
        <v>1</v>
      </c>
      <c r="B16">
        <v>12</v>
      </c>
      <c r="C16">
        <f t="dataTable" ref="C16:C20" dt2D="0" dtr="0" r1="B11"/>
        <v>326030.28576922213</v>
      </c>
    </row>
    <row r="17" spans="1:3">
      <c r="A17">
        <v>2</v>
      </c>
      <c r="B17">
        <v>24</v>
      </c>
      <c r="C17">
        <v>715838.01988170051</v>
      </c>
    </row>
    <row r="18" spans="1:3">
      <c r="A18">
        <v>3</v>
      </c>
      <c r="B18">
        <v>36</v>
      </c>
      <c r="C18">
        <v>1181899.2301628259</v>
      </c>
    </row>
    <row r="19" spans="1:3">
      <c r="A19">
        <v>4</v>
      </c>
      <c r="B19">
        <v>48</v>
      </c>
      <c r="C19">
        <v>1739130.4821882937</v>
      </c>
    </row>
    <row r="20" spans="1:3">
      <c r="A20" s="4">
        <v>5</v>
      </c>
      <c r="B20" s="4">
        <v>60</v>
      </c>
      <c r="C20" s="4">
        <v>2405366.2928162036</v>
      </c>
    </row>
  </sheetData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Web App</Application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.</dc:creator>
  <cp:lastModifiedBy>Olga Tsokol</cp:lastModifiedBy>
  <dcterms:created xsi:type="dcterms:W3CDTF">2014-08-15T09:58:52Z</dcterms:created>
  <dcterms:modified xsi:type="dcterms:W3CDTF">2014-08-16T19:12:41Z</dcterms:modified>
</cp:coreProperties>
</file>